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<sst xmlns="http://schemas.openxmlformats.org/spreadsheetml/2006/main" count="178" uniqueCount="68">
  <si>
    <t>Периодичность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</si>
  <si>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</si>
  <si>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</si>
  <si>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</si>
  <si>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</si>
  <si>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</si>
  <si>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</si>
  <si>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</si>
  <si>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</si>
  <si>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</si>
  <si>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Стоимость работ   руб.</t>
  </si>
  <si>
    <t>Стоимость работ (рублей)</t>
  </si>
  <si>
    <t>1 раз в год</t>
  </si>
  <si>
    <t>2. Усиление перекрытий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</si>
  <si>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</si>
  <si>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</si>
  <si>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</si>
  <si>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35</t>
  </si>
  <si>
    <t>5</t>
  </si>
  <si>
    <t>28</t>
  </si>
  <si>
    <t>61</t>
  </si>
  <si>
    <t>2 раз в год</t>
  </si>
  <si>
    <t>3 раз в год</t>
  </si>
  <si>
    <t>4 раз в год</t>
  </si>
  <si>
    <t>5 раз в год</t>
  </si>
  <si>
    <t>6 раз в год</t>
  </si>
  <si>
    <t>7 раз в год</t>
  </si>
  <si>
    <t>8 раз в год</t>
  </si>
  <si>
    <t>3.Проведение технической инвентаризации</t>
  </si>
  <si>
    <t>4. Ремонт, замена внутридомовых электрических сетей</t>
  </si>
  <si>
    <t xml:space="preserve">ул. Корабельная </t>
  </si>
  <si>
    <t>ул. Советская</t>
  </si>
  <si>
    <t>ул. Полярная</t>
  </si>
  <si>
    <t>пр. Никольский</t>
  </si>
  <si>
    <t>ул. Челюскинцев</t>
  </si>
  <si>
    <t>15,1</t>
  </si>
  <si>
    <t>17</t>
  </si>
  <si>
    <t>19</t>
  </si>
  <si>
    <t>27</t>
  </si>
  <si>
    <t>7</t>
  </si>
  <si>
    <t>150</t>
  </si>
  <si>
    <t>55</t>
  </si>
  <si>
    <t>ул. Красных Партизан</t>
  </si>
  <si>
    <t>31</t>
  </si>
  <si>
    <t>ул. Гуляева</t>
  </si>
  <si>
    <t>ул. Кедррова</t>
  </si>
  <si>
    <t>ул. Мещерского</t>
  </si>
  <si>
    <t>ул. Ярославская</t>
  </si>
  <si>
    <t>ул. Маяковского</t>
  </si>
  <si>
    <t>122,1</t>
  </si>
  <si>
    <t>120,2</t>
  </si>
  <si>
    <t>35,1</t>
  </si>
  <si>
    <t>14,1</t>
  </si>
  <si>
    <t>44,2</t>
  </si>
  <si>
    <t>48</t>
  </si>
  <si>
    <t>55,2</t>
  </si>
  <si>
    <t>59,1</t>
  </si>
  <si>
    <t>22</t>
  </si>
  <si>
    <t>59,2</t>
  </si>
  <si>
    <t>52,3</t>
  </si>
  <si>
    <t>53</t>
  </si>
  <si>
    <t>9</t>
  </si>
  <si>
    <t>16</t>
  </si>
  <si>
    <t>наб. Геор. Седова</t>
  </si>
  <si>
    <t>20,1</t>
  </si>
  <si>
    <t>ул. Т.П. Михайловой</t>
  </si>
  <si>
    <t>6</t>
  </si>
  <si>
    <t>Лот № 2 Соломбальский территориальный округ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</si>
</sst>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2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/>
    </xf>
    <xf numFmtId="2" fontId="1" fillId="33" borderId="12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" fillId="33" borderId="16" xfId="0" applyFont="1" applyFill="1" applyBorder="1" applyAlignment="1">
      <alignment horizontal="left" vertical="center"/>
    </xf>
    <xf numFmtId="2" fontId="1" fillId="33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left" vertical="center" wrapText="1"/>
    </xf>
    <xf numFmtId="17" fontId="1" fillId="33" borderId="19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1"/>
  <sheetViews>
    <sheetView tabSelected="1" zoomScale="82" zoomScaleNormal="82" zoomScaleSheetLayoutView="100" zoomScalePageLayoutView="34" workbookViewId="0" topLeftCell="A1">
      <selection activeCell="J12" sqref="J12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5.75390625" style="1" customWidth="1"/>
    <col min="9" max="9" width="15.75390625" style="24" customWidth="1"/>
    <col min="10" max="32" width="15.75390625" style="1" customWidth="1"/>
    <col min="33" max="16384" width="9.125" style="1" customWidth="1"/>
  </cols>
  <sheetData>
    <row r="1" spans="2:9" s="3" customFormat="1" ht="27" customHeight="1">
      <c r="B1" s="4"/>
      <c r="C1" s="31" t="s">
        <v>15</v>
      </c>
      <c r="D1" s="31"/>
      <c r="E1" s="31"/>
      <c r="F1" s="31"/>
      <c r="I1" s="22"/>
    </row>
    <row r="2" spans="2:9" s="3" customFormat="1" ht="41.25" customHeight="1">
      <c r="B2" s="5"/>
      <c r="C2" s="31" t="s">
        <v>16</v>
      </c>
      <c r="D2" s="31"/>
      <c r="E2" s="31"/>
      <c r="F2" s="31"/>
      <c r="I2" s="22"/>
    </row>
    <row r="3" spans="1:9" s="6" customFormat="1" ht="63" customHeight="1">
      <c r="A3" s="32" t="s">
        <v>14</v>
      </c>
      <c r="B3" s="32"/>
      <c r="I3" s="23"/>
    </row>
    <row r="4" spans="1:32" s="3" customFormat="1" ht="18.75" customHeight="1">
      <c r="A4" s="35" t="s">
        <v>67</v>
      </c>
      <c r="B4" s="35"/>
      <c r="C4" s="44" t="s">
        <v>30</v>
      </c>
      <c r="D4" s="44" t="s">
        <v>30</v>
      </c>
      <c r="E4" s="44" t="s">
        <v>30</v>
      </c>
      <c r="F4" s="44" t="s">
        <v>31</v>
      </c>
      <c r="G4" s="44" t="s">
        <v>32</v>
      </c>
      <c r="H4" s="44" t="s">
        <v>32</v>
      </c>
      <c r="I4" s="44" t="s">
        <v>33</v>
      </c>
      <c r="J4" s="44" t="s">
        <v>34</v>
      </c>
      <c r="K4" s="44" t="s">
        <v>42</v>
      </c>
      <c r="L4" s="44" t="s">
        <v>42</v>
      </c>
      <c r="M4" s="44" t="s">
        <v>44</v>
      </c>
      <c r="N4" s="44" t="s">
        <v>44</v>
      </c>
      <c r="O4" s="44" t="s">
        <v>45</v>
      </c>
      <c r="P4" s="44" t="s">
        <v>46</v>
      </c>
      <c r="Q4" s="44" t="s">
        <v>31</v>
      </c>
      <c r="R4" s="44" t="s">
        <v>31</v>
      </c>
      <c r="S4" s="44" t="s">
        <v>31</v>
      </c>
      <c r="T4" s="44" t="s">
        <v>31</v>
      </c>
      <c r="U4" s="44" t="s">
        <v>46</v>
      </c>
      <c r="V4" s="44" t="s">
        <v>31</v>
      </c>
      <c r="W4" s="44" t="s">
        <v>47</v>
      </c>
      <c r="X4" s="44" t="s">
        <v>48</v>
      </c>
      <c r="Y4" s="44" t="s">
        <v>31</v>
      </c>
      <c r="Z4" s="44" t="s">
        <v>46</v>
      </c>
      <c r="AA4" s="44" t="s">
        <v>32</v>
      </c>
      <c r="AB4" s="44" t="s">
        <v>47</v>
      </c>
      <c r="AC4" s="44" t="s">
        <v>46</v>
      </c>
      <c r="AD4" s="44" t="s">
        <v>48</v>
      </c>
      <c r="AE4" s="44" t="s">
        <v>63</v>
      </c>
      <c r="AF4" s="44" t="s">
        <v>65</v>
      </c>
    </row>
    <row r="5" spans="1:32" s="7" customFormat="1" ht="39" customHeight="1">
      <c r="A5" s="33" t="s">
        <v>6</v>
      </c>
      <c r="B5" s="34" t="s">
        <v>7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2" s="7" customFormat="1" ht="27" customHeight="1">
      <c r="A6" s="33"/>
      <c r="B6" s="34"/>
      <c r="C6" s="29" t="s">
        <v>35</v>
      </c>
      <c r="D6" s="29" t="s">
        <v>36</v>
      </c>
      <c r="E6" s="29" t="s">
        <v>37</v>
      </c>
      <c r="F6" s="29" t="s">
        <v>20</v>
      </c>
      <c r="G6" s="29" t="s">
        <v>38</v>
      </c>
      <c r="H6" s="29" t="s">
        <v>39</v>
      </c>
      <c r="I6" s="29" t="s">
        <v>40</v>
      </c>
      <c r="J6" s="29" t="s">
        <v>41</v>
      </c>
      <c r="K6" s="29" t="s">
        <v>43</v>
      </c>
      <c r="L6" s="29" t="s">
        <v>17</v>
      </c>
      <c r="M6" s="29" t="s">
        <v>49</v>
      </c>
      <c r="N6" s="29" t="s">
        <v>50</v>
      </c>
      <c r="O6" s="29" t="s">
        <v>51</v>
      </c>
      <c r="P6" s="29" t="s">
        <v>52</v>
      </c>
      <c r="Q6" s="29" t="s">
        <v>53</v>
      </c>
      <c r="R6" s="29" t="s">
        <v>54</v>
      </c>
      <c r="S6" s="29" t="s">
        <v>55</v>
      </c>
      <c r="T6" s="29" t="s">
        <v>56</v>
      </c>
      <c r="U6" s="29" t="s">
        <v>57</v>
      </c>
      <c r="V6" s="29" t="s">
        <v>58</v>
      </c>
      <c r="W6" s="29" t="s">
        <v>59</v>
      </c>
      <c r="X6" s="29" t="s">
        <v>18</v>
      </c>
      <c r="Y6" s="29" t="s">
        <v>60</v>
      </c>
      <c r="Z6" s="29" t="s">
        <v>19</v>
      </c>
      <c r="AA6" s="29" t="s">
        <v>61</v>
      </c>
      <c r="AB6" s="29" t="s">
        <v>20</v>
      </c>
      <c r="AC6" s="29" t="s">
        <v>62</v>
      </c>
      <c r="AD6" s="29" t="s">
        <v>57</v>
      </c>
      <c r="AE6" s="29" t="s">
        <v>64</v>
      </c>
      <c r="AF6" s="29" t="s">
        <v>66</v>
      </c>
    </row>
    <row r="7" spans="1:32" s="3" customFormat="1" ht="18.75" customHeight="1">
      <c r="A7" s="8"/>
      <c r="B7" s="8" t="s">
        <v>8</v>
      </c>
      <c r="C7" s="19">
        <v>565.8</v>
      </c>
      <c r="D7" s="19">
        <v>524</v>
      </c>
      <c r="E7" s="19">
        <v>541.7</v>
      </c>
      <c r="F7" s="19">
        <v>613</v>
      </c>
      <c r="G7" s="19">
        <v>708.3</v>
      </c>
      <c r="H7" s="19">
        <v>426.4</v>
      </c>
      <c r="I7" s="19">
        <v>244.7</v>
      </c>
      <c r="J7" s="19">
        <v>419.6</v>
      </c>
      <c r="K7" s="19">
        <v>530.8</v>
      </c>
      <c r="L7" s="19">
        <v>575.8</v>
      </c>
      <c r="M7" s="19">
        <v>401.8</v>
      </c>
      <c r="N7" s="19">
        <v>519.8</v>
      </c>
      <c r="O7" s="19">
        <v>413.8</v>
      </c>
      <c r="P7" s="19">
        <v>334.8</v>
      </c>
      <c r="Q7" s="19">
        <v>522.2</v>
      </c>
      <c r="R7" s="19">
        <v>333.1</v>
      </c>
      <c r="S7" s="19">
        <v>406.3</v>
      </c>
      <c r="T7" s="19">
        <v>350.7</v>
      </c>
      <c r="U7" s="19">
        <v>567.1</v>
      </c>
      <c r="V7" s="19">
        <v>355.8</v>
      </c>
      <c r="W7" s="19">
        <v>630.9</v>
      </c>
      <c r="X7" s="19">
        <v>560.4</v>
      </c>
      <c r="Y7" s="19">
        <v>536.7</v>
      </c>
      <c r="Z7" s="19">
        <v>410.1</v>
      </c>
      <c r="AA7" s="19">
        <v>199</v>
      </c>
      <c r="AB7" s="19">
        <v>735.7</v>
      </c>
      <c r="AC7" s="19">
        <v>606.3</v>
      </c>
      <c r="AD7" s="19">
        <v>699.1</v>
      </c>
      <c r="AE7" s="19">
        <v>813.3</v>
      </c>
      <c r="AF7" s="19">
        <v>699.1</v>
      </c>
    </row>
    <row r="8" spans="1:32" s="3" customFormat="1" ht="18.75" customHeight="1" thickBot="1">
      <c r="A8" s="8"/>
      <c r="B8" s="8" t="s">
        <v>9</v>
      </c>
      <c r="C8" s="19">
        <v>565.8</v>
      </c>
      <c r="D8" s="19">
        <v>524</v>
      </c>
      <c r="E8" s="19">
        <v>541.7</v>
      </c>
      <c r="F8" s="19">
        <v>613</v>
      </c>
      <c r="G8" s="19">
        <v>708.3</v>
      </c>
      <c r="H8" s="19">
        <v>426.4</v>
      </c>
      <c r="I8" s="19">
        <v>244.7</v>
      </c>
      <c r="J8" s="19">
        <v>419.6</v>
      </c>
      <c r="K8" s="19">
        <v>530.8</v>
      </c>
      <c r="L8" s="19">
        <v>575.8</v>
      </c>
      <c r="M8" s="19">
        <v>401.8</v>
      </c>
      <c r="N8" s="19">
        <v>519.8</v>
      </c>
      <c r="O8" s="19">
        <v>413.8</v>
      </c>
      <c r="P8" s="19">
        <v>334.8</v>
      </c>
      <c r="Q8" s="19">
        <v>522.2</v>
      </c>
      <c r="R8" s="19">
        <v>333.1</v>
      </c>
      <c r="S8" s="19">
        <v>406.3</v>
      </c>
      <c r="T8" s="19">
        <v>350.7</v>
      </c>
      <c r="U8" s="19">
        <v>567.1</v>
      </c>
      <c r="V8" s="19">
        <v>355.8</v>
      </c>
      <c r="W8" s="19">
        <v>630.9</v>
      </c>
      <c r="X8" s="19">
        <v>560.4</v>
      </c>
      <c r="Y8" s="19">
        <v>536.7</v>
      </c>
      <c r="Z8" s="19">
        <v>410.1</v>
      </c>
      <c r="AA8" s="19">
        <v>199</v>
      </c>
      <c r="AB8" s="19">
        <v>735.7</v>
      </c>
      <c r="AC8" s="19">
        <v>606.3</v>
      </c>
      <c r="AD8" s="19">
        <v>699.1</v>
      </c>
      <c r="AE8" s="19">
        <v>813.3</v>
      </c>
      <c r="AF8" s="19">
        <v>699.1</v>
      </c>
    </row>
    <row r="9" spans="1:32" s="3" customFormat="1" ht="18.75" customHeight="1">
      <c r="A9" s="45" t="s">
        <v>5</v>
      </c>
      <c r="B9" s="25" t="s">
        <v>2</v>
      </c>
      <c r="C9" s="26">
        <f>C8*45%/100</f>
        <v>2.5461</v>
      </c>
      <c r="D9" s="26">
        <f>D8*45%/100</f>
        <v>2.358</v>
      </c>
      <c r="E9" s="26">
        <f>E8*45%/100</f>
        <v>2.43765</v>
      </c>
      <c r="F9" s="26">
        <f>F8*45%/100</f>
        <v>2.7585</v>
      </c>
      <c r="G9" s="26">
        <f>G8*45%/100</f>
        <v>3.1873500000000003</v>
      </c>
      <c r="H9" s="26">
        <f aca="true" t="shared" si="0" ref="H9:Y9">H8*45%/100</f>
        <v>1.9188</v>
      </c>
      <c r="I9" s="26">
        <f>I8*15%/100</f>
        <v>0.36705</v>
      </c>
      <c r="J9" s="26">
        <f t="shared" si="0"/>
        <v>1.8882000000000003</v>
      </c>
      <c r="K9" s="26">
        <f t="shared" si="0"/>
        <v>2.3886</v>
      </c>
      <c r="L9" s="26">
        <f>L8*45%/100</f>
        <v>2.5911</v>
      </c>
      <c r="M9" s="26">
        <f t="shared" si="0"/>
        <v>1.8081</v>
      </c>
      <c r="N9" s="26">
        <f t="shared" si="0"/>
        <v>2.3391</v>
      </c>
      <c r="O9" s="26">
        <f t="shared" si="0"/>
        <v>1.8621</v>
      </c>
      <c r="P9" s="26">
        <f t="shared" si="0"/>
        <v>1.5066</v>
      </c>
      <c r="Q9" s="26">
        <f t="shared" si="0"/>
        <v>2.3499000000000003</v>
      </c>
      <c r="R9" s="26">
        <f t="shared" si="0"/>
        <v>1.49895</v>
      </c>
      <c r="S9" s="26">
        <f t="shared" si="0"/>
        <v>1.8283500000000001</v>
      </c>
      <c r="T9" s="26">
        <f t="shared" si="0"/>
        <v>1.57815</v>
      </c>
      <c r="U9" s="26">
        <f t="shared" si="0"/>
        <v>2.55195</v>
      </c>
      <c r="V9" s="26">
        <f t="shared" si="0"/>
        <v>1.6011000000000002</v>
      </c>
      <c r="W9" s="26">
        <f t="shared" si="0"/>
        <v>2.83905</v>
      </c>
      <c r="X9" s="26">
        <f t="shared" si="0"/>
        <v>2.5218000000000003</v>
      </c>
      <c r="Y9" s="26">
        <f t="shared" si="0"/>
        <v>2.41515</v>
      </c>
      <c r="Z9" s="26">
        <f aca="true" t="shared" si="1" ref="Z9:AF9">Z8*45%/100</f>
        <v>1.8454500000000003</v>
      </c>
      <c r="AA9" s="26">
        <f t="shared" si="1"/>
        <v>0.8955</v>
      </c>
      <c r="AB9" s="26">
        <f t="shared" si="1"/>
        <v>3.3106500000000008</v>
      </c>
      <c r="AC9" s="26">
        <f t="shared" si="1"/>
        <v>2.72835</v>
      </c>
      <c r="AD9" s="26">
        <f t="shared" si="1"/>
        <v>3.1459500000000005</v>
      </c>
      <c r="AE9" s="26">
        <f t="shared" si="1"/>
        <v>3.65985</v>
      </c>
      <c r="AF9" s="26">
        <f t="shared" si="1"/>
        <v>3.1459500000000005</v>
      </c>
    </row>
    <row r="10" spans="1:32" s="6" customFormat="1" ht="18.75" customHeight="1">
      <c r="A10" s="46"/>
      <c r="B10" s="15" t="s">
        <v>11</v>
      </c>
      <c r="C10" s="9">
        <f>1007.68*C9</f>
        <v>2565.654048</v>
      </c>
      <c r="D10" s="9">
        <f>1007.68*D9</f>
        <v>2376.10944</v>
      </c>
      <c r="E10" s="9">
        <f>1007.68*E9</f>
        <v>2456.371152</v>
      </c>
      <c r="F10" s="9">
        <f>1007.68*F9</f>
        <v>2779.68528</v>
      </c>
      <c r="G10" s="9">
        <f>1007.68*G9</f>
        <v>3211.828848</v>
      </c>
      <c r="H10" s="9">
        <f aca="true" t="shared" si="2" ref="H10:Y10">1007.68*H9</f>
        <v>1933.536384</v>
      </c>
      <c r="I10" s="9">
        <f t="shared" si="2"/>
        <v>369.86894399999994</v>
      </c>
      <c r="J10" s="9">
        <f t="shared" si="2"/>
        <v>1902.7013760000002</v>
      </c>
      <c r="K10" s="9">
        <f t="shared" si="2"/>
        <v>2406.9444479999997</v>
      </c>
      <c r="L10" s="9">
        <f t="shared" si="2"/>
        <v>2610.999648</v>
      </c>
      <c r="M10" s="9">
        <f t="shared" si="2"/>
        <v>1821.986208</v>
      </c>
      <c r="N10" s="9">
        <f t="shared" si="2"/>
        <v>2357.064288</v>
      </c>
      <c r="O10" s="9">
        <f t="shared" si="2"/>
        <v>1876.400928</v>
      </c>
      <c r="P10" s="9">
        <f t="shared" si="2"/>
        <v>1518.170688</v>
      </c>
      <c r="Q10" s="9">
        <f t="shared" si="2"/>
        <v>2367.947232</v>
      </c>
      <c r="R10" s="9">
        <f t="shared" si="2"/>
        <v>1510.461936</v>
      </c>
      <c r="S10" s="9">
        <f t="shared" si="2"/>
        <v>1842.391728</v>
      </c>
      <c r="T10" s="9">
        <f t="shared" si="2"/>
        <v>1590.270192</v>
      </c>
      <c r="U10" s="9">
        <f t="shared" si="2"/>
        <v>2571.548976</v>
      </c>
      <c r="V10" s="9">
        <f t="shared" si="2"/>
        <v>1613.3964480000002</v>
      </c>
      <c r="W10" s="9">
        <f t="shared" si="2"/>
        <v>2860.8539039999996</v>
      </c>
      <c r="X10" s="9">
        <f t="shared" si="2"/>
        <v>2541.167424</v>
      </c>
      <c r="Y10" s="9">
        <f t="shared" si="2"/>
        <v>2433.698352</v>
      </c>
      <c r="Z10" s="9">
        <f aca="true" t="shared" si="3" ref="Z10:AF10">1007.68*Z9</f>
        <v>1859.6230560000001</v>
      </c>
      <c r="AA10" s="9">
        <f t="shared" si="3"/>
        <v>902.3774399999999</v>
      </c>
      <c r="AB10" s="9">
        <f t="shared" si="3"/>
        <v>3336.0757920000005</v>
      </c>
      <c r="AC10" s="9">
        <f t="shared" si="3"/>
        <v>2749.303728</v>
      </c>
      <c r="AD10" s="9">
        <f t="shared" si="3"/>
        <v>3170.110896</v>
      </c>
      <c r="AE10" s="9">
        <f t="shared" si="3"/>
        <v>3687.957648</v>
      </c>
      <c r="AF10" s="9">
        <f t="shared" si="3"/>
        <v>3170.110896</v>
      </c>
    </row>
    <row r="11" spans="1:32" s="3" customFormat="1" ht="18.75" customHeight="1">
      <c r="A11" s="46"/>
      <c r="B11" s="15" t="s">
        <v>1</v>
      </c>
      <c r="C11" s="2">
        <f>C10/C7/12</f>
        <v>0.37788</v>
      </c>
      <c r="D11" s="2">
        <f>D10/D7/12</f>
        <v>0.37788</v>
      </c>
      <c r="E11" s="2">
        <f>E10/E7/12</f>
        <v>0.37788</v>
      </c>
      <c r="F11" s="2">
        <f>F10/F7/12</f>
        <v>0.37788</v>
      </c>
      <c r="G11" s="2">
        <f>G10/G7/12</f>
        <v>0.37788000000000005</v>
      </c>
      <c r="H11" s="2">
        <f aca="true" t="shared" si="4" ref="H11:Y11">H10/H7/12</f>
        <v>0.37788</v>
      </c>
      <c r="I11" s="2">
        <f t="shared" si="4"/>
        <v>0.12596</v>
      </c>
      <c r="J11" s="2">
        <f t="shared" si="4"/>
        <v>0.37788</v>
      </c>
      <c r="K11" s="2">
        <f t="shared" si="4"/>
        <v>0.37788</v>
      </c>
      <c r="L11" s="2">
        <f t="shared" si="4"/>
        <v>0.37788</v>
      </c>
      <c r="M11" s="2">
        <f t="shared" si="4"/>
        <v>0.37788</v>
      </c>
      <c r="N11" s="2">
        <f t="shared" si="4"/>
        <v>0.37788000000000005</v>
      </c>
      <c r="O11" s="2">
        <f t="shared" si="4"/>
        <v>0.37788</v>
      </c>
      <c r="P11" s="2">
        <f t="shared" si="4"/>
        <v>0.37788</v>
      </c>
      <c r="Q11" s="2">
        <f t="shared" si="4"/>
        <v>0.37788</v>
      </c>
      <c r="R11" s="2">
        <f t="shared" si="4"/>
        <v>0.37787999999999994</v>
      </c>
      <c r="S11" s="2">
        <f t="shared" si="4"/>
        <v>0.37788</v>
      </c>
      <c r="T11" s="2">
        <f t="shared" si="4"/>
        <v>0.37788</v>
      </c>
      <c r="U11" s="2">
        <f t="shared" si="4"/>
        <v>0.37788</v>
      </c>
      <c r="V11" s="2">
        <f t="shared" si="4"/>
        <v>0.37788000000000005</v>
      </c>
      <c r="W11" s="2">
        <f t="shared" si="4"/>
        <v>0.37788</v>
      </c>
      <c r="X11" s="2">
        <f t="shared" si="4"/>
        <v>0.37788000000000005</v>
      </c>
      <c r="Y11" s="2">
        <f t="shared" si="4"/>
        <v>0.37787999999999994</v>
      </c>
      <c r="Z11" s="2">
        <f aca="true" t="shared" si="5" ref="Z11:AF11">Z10/Z7/12</f>
        <v>0.37788</v>
      </c>
      <c r="AA11" s="2">
        <f t="shared" si="5"/>
        <v>0.37787999999999994</v>
      </c>
      <c r="AB11" s="2">
        <f t="shared" si="5"/>
        <v>0.37788000000000005</v>
      </c>
      <c r="AC11" s="2">
        <f t="shared" si="5"/>
        <v>0.37788</v>
      </c>
      <c r="AD11" s="2">
        <f t="shared" si="5"/>
        <v>0.37788</v>
      </c>
      <c r="AE11" s="2">
        <f t="shared" si="5"/>
        <v>0.37788</v>
      </c>
      <c r="AF11" s="2">
        <f t="shared" si="5"/>
        <v>0.37788</v>
      </c>
    </row>
    <row r="12" spans="1:32" s="3" customFormat="1" ht="18.75" customHeight="1" thickBot="1">
      <c r="A12" s="47"/>
      <c r="B12" s="27" t="s">
        <v>0</v>
      </c>
      <c r="C12" s="28" t="s">
        <v>12</v>
      </c>
      <c r="D12" s="28" t="s">
        <v>12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  <c r="J12" s="28" t="s">
        <v>12</v>
      </c>
      <c r="K12" s="28" t="s">
        <v>12</v>
      </c>
      <c r="L12" s="28" t="s">
        <v>12</v>
      </c>
      <c r="M12" s="28" t="s">
        <v>12</v>
      </c>
      <c r="N12" s="28" t="s">
        <v>12</v>
      </c>
      <c r="O12" s="28" t="s">
        <v>12</v>
      </c>
      <c r="P12" s="28" t="s">
        <v>12</v>
      </c>
      <c r="Q12" s="28" t="s">
        <v>12</v>
      </c>
      <c r="R12" s="28" t="s">
        <v>12</v>
      </c>
      <c r="S12" s="28" t="s">
        <v>12</v>
      </c>
      <c r="T12" s="28" t="s">
        <v>12</v>
      </c>
      <c r="U12" s="28" t="s">
        <v>12</v>
      </c>
      <c r="V12" s="28" t="s">
        <v>12</v>
      </c>
      <c r="W12" s="28" t="s">
        <v>12</v>
      </c>
      <c r="X12" s="28" t="s">
        <v>12</v>
      </c>
      <c r="Y12" s="28" t="s">
        <v>12</v>
      </c>
      <c r="Z12" s="28" t="s">
        <v>21</v>
      </c>
      <c r="AA12" s="28" t="s">
        <v>22</v>
      </c>
      <c r="AB12" s="28" t="s">
        <v>23</v>
      </c>
      <c r="AC12" s="28" t="s">
        <v>24</v>
      </c>
      <c r="AD12" s="28" t="s">
        <v>25</v>
      </c>
      <c r="AE12" s="28" t="s">
        <v>26</v>
      </c>
      <c r="AF12" s="28" t="s">
        <v>27</v>
      </c>
    </row>
    <row r="13" spans="1:32" s="3" customFormat="1" ht="18.75" customHeight="1">
      <c r="A13" s="36" t="s">
        <v>13</v>
      </c>
      <c r="B13" s="16" t="s">
        <v>3</v>
      </c>
      <c r="C13" s="17">
        <f>C8*10%/10</f>
        <v>5.6579999999999995</v>
      </c>
      <c r="D13" s="17">
        <f>D8*10%/10</f>
        <v>5.24</v>
      </c>
      <c r="E13" s="17">
        <f>E8*10%/10</f>
        <v>5.417000000000001</v>
      </c>
      <c r="F13" s="17">
        <f>F8*10%/10</f>
        <v>6.130000000000001</v>
      </c>
      <c r="G13" s="17">
        <f>G8*10%/10</f>
        <v>7.083</v>
      </c>
      <c r="H13" s="17">
        <f aca="true" t="shared" si="6" ref="H13:Y13">H8*10%/10</f>
        <v>4.264</v>
      </c>
      <c r="I13" s="17">
        <f t="shared" si="6"/>
        <v>2.447</v>
      </c>
      <c r="J13" s="17">
        <f t="shared" si="6"/>
        <v>4.196000000000001</v>
      </c>
      <c r="K13" s="17">
        <f t="shared" si="6"/>
        <v>5.308</v>
      </c>
      <c r="L13" s="17">
        <f>L8*7%/10</f>
        <v>4.0306</v>
      </c>
      <c r="M13" s="17">
        <f t="shared" si="6"/>
        <v>4.018000000000001</v>
      </c>
      <c r="N13" s="17">
        <f t="shared" si="6"/>
        <v>5.1979999999999995</v>
      </c>
      <c r="O13" s="17">
        <f t="shared" si="6"/>
        <v>4.138</v>
      </c>
      <c r="P13" s="17">
        <f t="shared" si="6"/>
        <v>3.3480000000000003</v>
      </c>
      <c r="Q13" s="17">
        <f t="shared" si="6"/>
        <v>5.222</v>
      </c>
      <c r="R13" s="17">
        <f t="shared" si="6"/>
        <v>3.3310000000000004</v>
      </c>
      <c r="S13" s="17">
        <f t="shared" si="6"/>
        <v>4.063000000000001</v>
      </c>
      <c r="T13" s="17">
        <f t="shared" si="6"/>
        <v>3.507</v>
      </c>
      <c r="U13" s="17">
        <f t="shared" si="6"/>
        <v>5.671000000000001</v>
      </c>
      <c r="V13" s="17">
        <f t="shared" si="6"/>
        <v>3.5580000000000007</v>
      </c>
      <c r="W13" s="17">
        <f t="shared" si="6"/>
        <v>6.309</v>
      </c>
      <c r="X13" s="17">
        <f t="shared" si="6"/>
        <v>5.604</v>
      </c>
      <c r="Y13" s="17">
        <f t="shared" si="6"/>
        <v>5.367000000000001</v>
      </c>
      <c r="Z13" s="17">
        <f aca="true" t="shared" si="7" ref="Z13:AF13">Z8*10%/10</f>
        <v>4.101000000000001</v>
      </c>
      <c r="AA13" s="17">
        <f t="shared" si="7"/>
        <v>1.9900000000000002</v>
      </c>
      <c r="AB13" s="17">
        <f t="shared" si="7"/>
        <v>7.357000000000001</v>
      </c>
      <c r="AC13" s="17">
        <f t="shared" si="7"/>
        <v>6.063</v>
      </c>
      <c r="AD13" s="17">
        <f t="shared" si="7"/>
        <v>6.991000000000001</v>
      </c>
      <c r="AE13" s="17">
        <f t="shared" si="7"/>
        <v>8.133</v>
      </c>
      <c r="AF13" s="17">
        <f t="shared" si="7"/>
        <v>6.991000000000001</v>
      </c>
    </row>
    <row r="14" spans="1:32" s="3" customFormat="1" ht="18.75" customHeight="1">
      <c r="A14" s="36"/>
      <c r="B14" s="15" t="s">
        <v>11</v>
      </c>
      <c r="C14" s="2">
        <f>2281.73*C13</f>
        <v>12910.028339999999</v>
      </c>
      <c r="D14" s="2">
        <f>2281.73*D13</f>
        <v>11956.2652</v>
      </c>
      <c r="E14" s="2">
        <f>2281.73*E13</f>
        <v>12360.131410000002</v>
      </c>
      <c r="F14" s="2">
        <f>2281.73*F13</f>
        <v>13987.004900000002</v>
      </c>
      <c r="G14" s="2">
        <f>2281.73*G13</f>
        <v>16161.49359</v>
      </c>
      <c r="H14" s="2">
        <f aca="true" t="shared" si="8" ref="H14:Y14">2281.73*H13</f>
        <v>9729.29672</v>
      </c>
      <c r="I14" s="2">
        <f t="shared" si="8"/>
        <v>5583.39331</v>
      </c>
      <c r="J14" s="2">
        <f t="shared" si="8"/>
        <v>9574.13908</v>
      </c>
      <c r="K14" s="2">
        <f t="shared" si="8"/>
        <v>12111.42284</v>
      </c>
      <c r="L14" s="2">
        <f t="shared" si="8"/>
        <v>9196.740937999999</v>
      </c>
      <c r="M14" s="2">
        <f t="shared" si="8"/>
        <v>9167.991140000002</v>
      </c>
      <c r="N14" s="2">
        <f t="shared" si="8"/>
        <v>11860.43254</v>
      </c>
      <c r="O14" s="2">
        <f t="shared" si="8"/>
        <v>9441.79874</v>
      </c>
      <c r="P14" s="2">
        <f t="shared" si="8"/>
        <v>7639.232040000001</v>
      </c>
      <c r="Q14" s="2">
        <f t="shared" si="8"/>
        <v>11915.194060000002</v>
      </c>
      <c r="R14" s="2">
        <f t="shared" si="8"/>
        <v>7600.442630000001</v>
      </c>
      <c r="S14" s="2">
        <f t="shared" si="8"/>
        <v>9270.668990000002</v>
      </c>
      <c r="T14" s="2">
        <f t="shared" si="8"/>
        <v>8002.02711</v>
      </c>
      <c r="U14" s="2">
        <f t="shared" si="8"/>
        <v>12939.690830000003</v>
      </c>
      <c r="V14" s="2">
        <f t="shared" si="8"/>
        <v>8118.395340000002</v>
      </c>
      <c r="W14" s="2">
        <f t="shared" si="8"/>
        <v>14395.434570000001</v>
      </c>
      <c r="X14" s="2">
        <f t="shared" si="8"/>
        <v>12786.81492</v>
      </c>
      <c r="Y14" s="2">
        <f t="shared" si="8"/>
        <v>12246.044910000002</v>
      </c>
      <c r="Z14" s="2">
        <f aca="true" t="shared" si="9" ref="Z14:AF14">2281.73*Z13</f>
        <v>9357.374730000001</v>
      </c>
      <c r="AA14" s="2">
        <f t="shared" si="9"/>
        <v>4540.6427</v>
      </c>
      <c r="AB14" s="2">
        <f t="shared" si="9"/>
        <v>16786.68761</v>
      </c>
      <c r="AC14" s="2">
        <f t="shared" si="9"/>
        <v>13834.12899</v>
      </c>
      <c r="AD14" s="2">
        <f t="shared" si="9"/>
        <v>15951.574430000004</v>
      </c>
      <c r="AE14" s="2">
        <f t="shared" si="9"/>
        <v>18557.31009</v>
      </c>
      <c r="AF14" s="2">
        <f t="shared" si="9"/>
        <v>15951.574430000004</v>
      </c>
    </row>
    <row r="15" spans="1:32" s="3" customFormat="1" ht="18.75" customHeight="1">
      <c r="A15" s="36"/>
      <c r="B15" s="15" t="s">
        <v>1</v>
      </c>
      <c r="C15" s="2">
        <f>C14/C7/12</f>
        <v>1.9014416666666667</v>
      </c>
      <c r="D15" s="2">
        <f>D14/D7/12</f>
        <v>1.9014416666666667</v>
      </c>
      <c r="E15" s="2">
        <f>E14/E7/12</f>
        <v>1.901441666666667</v>
      </c>
      <c r="F15" s="2">
        <f>F14/F7/12</f>
        <v>1.901441666666667</v>
      </c>
      <c r="G15" s="2">
        <f>G14/G7/12</f>
        <v>1.901441666666667</v>
      </c>
      <c r="H15" s="2">
        <f aca="true" t="shared" si="10" ref="H15:Y15">H14/H7/12</f>
        <v>1.901441666666667</v>
      </c>
      <c r="I15" s="2">
        <f t="shared" si="10"/>
        <v>1.901441666666667</v>
      </c>
      <c r="J15" s="2">
        <f t="shared" si="10"/>
        <v>1.9014416666666667</v>
      </c>
      <c r="K15" s="2">
        <f t="shared" si="10"/>
        <v>1.9014416666666667</v>
      </c>
      <c r="L15" s="2">
        <f t="shared" si="10"/>
        <v>1.3310091666666666</v>
      </c>
      <c r="M15" s="2">
        <f t="shared" si="10"/>
        <v>1.901441666666667</v>
      </c>
      <c r="N15" s="2">
        <f t="shared" si="10"/>
        <v>1.901441666666667</v>
      </c>
      <c r="O15" s="2">
        <f t="shared" si="10"/>
        <v>1.9014416666666667</v>
      </c>
      <c r="P15" s="2">
        <f t="shared" si="10"/>
        <v>1.901441666666667</v>
      </c>
      <c r="Q15" s="2">
        <f t="shared" si="10"/>
        <v>1.9014416666666667</v>
      </c>
      <c r="R15" s="2">
        <f t="shared" si="10"/>
        <v>1.901441666666667</v>
      </c>
      <c r="S15" s="2">
        <f t="shared" si="10"/>
        <v>1.901441666666667</v>
      </c>
      <c r="T15" s="2">
        <f t="shared" si="10"/>
        <v>1.9014416666666667</v>
      </c>
      <c r="U15" s="2">
        <f t="shared" si="10"/>
        <v>1.901441666666667</v>
      </c>
      <c r="V15" s="2">
        <f t="shared" si="10"/>
        <v>1.901441666666667</v>
      </c>
      <c r="W15" s="2">
        <f t="shared" si="10"/>
        <v>1.901441666666667</v>
      </c>
      <c r="X15" s="2">
        <f t="shared" si="10"/>
        <v>1.901441666666667</v>
      </c>
      <c r="Y15" s="2">
        <f t="shared" si="10"/>
        <v>1.901441666666667</v>
      </c>
      <c r="Z15" s="2">
        <f aca="true" t="shared" si="11" ref="Z15:AF15">Z14/Z7/12</f>
        <v>1.901441666666667</v>
      </c>
      <c r="AA15" s="2">
        <f t="shared" si="11"/>
        <v>1.901441666666667</v>
      </c>
      <c r="AB15" s="2">
        <f t="shared" si="11"/>
        <v>1.9014416666666667</v>
      </c>
      <c r="AC15" s="2">
        <f t="shared" si="11"/>
        <v>1.9014416666666667</v>
      </c>
      <c r="AD15" s="2">
        <f t="shared" si="11"/>
        <v>1.9014416666666671</v>
      </c>
      <c r="AE15" s="2">
        <f t="shared" si="11"/>
        <v>1.9014416666666667</v>
      </c>
      <c r="AF15" s="2">
        <f t="shared" si="11"/>
        <v>1.9014416666666671</v>
      </c>
    </row>
    <row r="16" spans="1:32" s="3" customFormat="1" ht="18.75" customHeight="1" thickBot="1">
      <c r="A16" s="37"/>
      <c r="B16" s="27" t="s">
        <v>0</v>
      </c>
      <c r="C16" s="28" t="s">
        <v>12</v>
      </c>
      <c r="D16" s="28" t="s">
        <v>12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 t="s">
        <v>12</v>
      </c>
      <c r="K16" s="28" t="s">
        <v>12</v>
      </c>
      <c r="L16" s="28" t="s">
        <v>12</v>
      </c>
      <c r="M16" s="28" t="s">
        <v>12</v>
      </c>
      <c r="N16" s="28" t="s">
        <v>12</v>
      </c>
      <c r="O16" s="28" t="s">
        <v>12</v>
      </c>
      <c r="P16" s="28" t="s">
        <v>12</v>
      </c>
      <c r="Q16" s="28" t="s">
        <v>12</v>
      </c>
      <c r="R16" s="28" t="s">
        <v>12</v>
      </c>
      <c r="S16" s="28" t="s">
        <v>12</v>
      </c>
      <c r="T16" s="28" t="s">
        <v>12</v>
      </c>
      <c r="U16" s="28" t="s">
        <v>12</v>
      </c>
      <c r="V16" s="28" t="s">
        <v>12</v>
      </c>
      <c r="W16" s="28" t="s">
        <v>12</v>
      </c>
      <c r="X16" s="28" t="s">
        <v>12</v>
      </c>
      <c r="Y16" s="28" t="s">
        <v>12</v>
      </c>
      <c r="Z16" s="28" t="s">
        <v>21</v>
      </c>
      <c r="AA16" s="28" t="s">
        <v>22</v>
      </c>
      <c r="AB16" s="28" t="s">
        <v>23</v>
      </c>
      <c r="AC16" s="28" t="s">
        <v>24</v>
      </c>
      <c r="AD16" s="28" t="s">
        <v>25</v>
      </c>
      <c r="AE16" s="28" t="s">
        <v>26</v>
      </c>
      <c r="AF16" s="28" t="s">
        <v>27</v>
      </c>
    </row>
    <row r="17" spans="1:32" s="3" customFormat="1" ht="18.75" customHeight="1" thickTop="1">
      <c r="A17" s="38" t="s">
        <v>28</v>
      </c>
      <c r="B17" s="20" t="s">
        <v>11</v>
      </c>
      <c r="C17" s="21">
        <v>7500</v>
      </c>
      <c r="D17" s="21">
        <v>7500</v>
      </c>
      <c r="E17" s="21">
        <v>7500</v>
      </c>
      <c r="F17" s="21">
        <v>7500</v>
      </c>
      <c r="G17" s="21">
        <v>7500</v>
      </c>
      <c r="H17" s="21">
        <v>7500</v>
      </c>
      <c r="I17" s="21">
        <v>7500</v>
      </c>
      <c r="J17" s="21">
        <v>7500</v>
      </c>
      <c r="K17" s="21">
        <v>7500</v>
      </c>
      <c r="L17" s="21">
        <v>7500</v>
      </c>
      <c r="M17" s="21">
        <v>7500</v>
      </c>
      <c r="N17" s="21">
        <v>7500</v>
      </c>
      <c r="O17" s="21">
        <v>7500</v>
      </c>
      <c r="P17" s="21">
        <v>7500</v>
      </c>
      <c r="Q17" s="21">
        <v>7500</v>
      </c>
      <c r="R17" s="21">
        <v>7500</v>
      </c>
      <c r="S17" s="21">
        <v>7500</v>
      </c>
      <c r="T17" s="21">
        <v>2500</v>
      </c>
      <c r="U17" s="21">
        <v>7500</v>
      </c>
      <c r="V17" s="21">
        <v>7500</v>
      </c>
      <c r="W17" s="21">
        <v>7500</v>
      </c>
      <c r="X17" s="21">
        <v>7500</v>
      </c>
      <c r="Y17" s="21">
        <v>7500</v>
      </c>
      <c r="Z17" s="21">
        <v>7501</v>
      </c>
      <c r="AA17" s="21">
        <v>7502</v>
      </c>
      <c r="AB17" s="21">
        <v>7503</v>
      </c>
      <c r="AC17" s="21">
        <v>7504</v>
      </c>
      <c r="AD17" s="21">
        <v>7505</v>
      </c>
      <c r="AE17" s="21">
        <v>7506</v>
      </c>
      <c r="AF17" s="21">
        <v>7507</v>
      </c>
    </row>
    <row r="18" spans="1:32" s="3" customFormat="1" ht="18.75" customHeight="1">
      <c r="A18" s="39"/>
      <c r="B18" s="20" t="s">
        <v>1</v>
      </c>
      <c r="C18" s="21">
        <f aca="true" t="shared" si="12" ref="C18:Y18">C17/C7/36</f>
        <v>0.36821020384116887</v>
      </c>
      <c r="D18" s="21">
        <f t="shared" si="12"/>
        <v>0.39758269720101785</v>
      </c>
      <c r="E18" s="21">
        <f t="shared" si="12"/>
        <v>0.3845917174327733</v>
      </c>
      <c r="F18" s="21">
        <f t="shared" si="12"/>
        <v>0.33985861881457313</v>
      </c>
      <c r="G18" s="21">
        <f t="shared" si="12"/>
        <v>0.2941314885406372</v>
      </c>
      <c r="H18" s="21">
        <f t="shared" si="12"/>
        <v>0.4885866166353971</v>
      </c>
      <c r="I18" s="21">
        <f t="shared" si="12"/>
        <v>0.8513826454161558</v>
      </c>
      <c r="J18" s="21">
        <f t="shared" si="12"/>
        <v>0.49650460756275816</v>
      </c>
      <c r="K18" s="21">
        <f t="shared" si="12"/>
        <v>0.39248932429037936</v>
      </c>
      <c r="L18" s="21">
        <f t="shared" si="12"/>
        <v>0.3618154451777238</v>
      </c>
      <c r="M18" s="21">
        <f t="shared" si="12"/>
        <v>0.5185000829600133</v>
      </c>
      <c r="N18" s="21">
        <f t="shared" si="12"/>
        <v>0.4007951776324228</v>
      </c>
      <c r="O18" s="21">
        <f t="shared" si="12"/>
        <v>0.5034638311583696</v>
      </c>
      <c r="P18" s="21">
        <f t="shared" si="12"/>
        <v>0.6222620469932297</v>
      </c>
      <c r="Q18" s="21">
        <f t="shared" si="12"/>
        <v>0.398953146942423</v>
      </c>
      <c r="R18" s="21">
        <f t="shared" si="12"/>
        <v>0.6254378064645251</v>
      </c>
      <c r="S18" s="21">
        <f t="shared" si="12"/>
        <v>0.512757404216917</v>
      </c>
      <c r="T18" s="21">
        <f t="shared" si="12"/>
        <v>0.19801666508253335</v>
      </c>
      <c r="U18" s="21">
        <f t="shared" si="12"/>
        <v>0.3673661317815788</v>
      </c>
      <c r="V18" s="21">
        <f t="shared" si="12"/>
        <v>0.5855349447255012</v>
      </c>
      <c r="W18" s="21">
        <f t="shared" si="12"/>
        <v>0.3302160934115285</v>
      </c>
      <c r="X18" s="21">
        <f t="shared" si="12"/>
        <v>0.3717582679038782</v>
      </c>
      <c r="Y18" s="21">
        <f t="shared" si="12"/>
        <v>0.38817464753742004</v>
      </c>
      <c r="Z18" s="21">
        <f aca="true" t="shared" si="13" ref="Z18:AF18">Z17/Z7/36</f>
        <v>0.5080739115120972</v>
      </c>
      <c r="AA18" s="21">
        <f t="shared" si="13"/>
        <v>1.047180346175321</v>
      </c>
      <c r="AB18" s="21">
        <f t="shared" si="13"/>
        <v>0.2832902904263513</v>
      </c>
      <c r="AC18" s="21">
        <f t="shared" si="13"/>
        <v>0.3437975333076768</v>
      </c>
      <c r="AD18" s="21">
        <f t="shared" si="13"/>
        <v>0.29820086142500674</v>
      </c>
      <c r="AE18" s="21">
        <f t="shared" si="13"/>
        <v>0.2563629656953154</v>
      </c>
      <c r="AF18" s="21">
        <f t="shared" si="13"/>
        <v>0.2982803286765524</v>
      </c>
    </row>
    <row r="19" spans="1:32" s="3" customFormat="1" ht="18.75" customHeight="1" thickBot="1">
      <c r="A19" s="40"/>
      <c r="B19" s="27" t="s">
        <v>0</v>
      </c>
      <c r="C19" s="30">
        <v>43435</v>
      </c>
      <c r="D19" s="30">
        <v>43435</v>
      </c>
      <c r="E19" s="30">
        <v>43435</v>
      </c>
      <c r="F19" s="30">
        <v>43435</v>
      </c>
      <c r="G19" s="30">
        <v>43435</v>
      </c>
      <c r="H19" s="30">
        <v>43435</v>
      </c>
      <c r="I19" s="30">
        <v>43435</v>
      </c>
      <c r="J19" s="30">
        <v>43435</v>
      </c>
      <c r="K19" s="30">
        <v>43435</v>
      </c>
      <c r="L19" s="30">
        <v>43435</v>
      </c>
      <c r="M19" s="30">
        <v>43435</v>
      </c>
      <c r="N19" s="30">
        <v>43435</v>
      </c>
      <c r="O19" s="30">
        <v>43435</v>
      </c>
      <c r="P19" s="30">
        <v>43435</v>
      </c>
      <c r="Q19" s="30">
        <v>43435</v>
      </c>
      <c r="R19" s="30">
        <v>43435</v>
      </c>
      <c r="S19" s="30">
        <v>43435</v>
      </c>
      <c r="T19" s="30">
        <v>43435</v>
      </c>
      <c r="U19" s="30">
        <v>43435</v>
      </c>
      <c r="V19" s="30">
        <v>43435</v>
      </c>
      <c r="W19" s="30">
        <v>43435</v>
      </c>
      <c r="X19" s="30">
        <v>43435</v>
      </c>
      <c r="Y19" s="30">
        <v>43435</v>
      </c>
      <c r="Z19" s="30">
        <v>43466</v>
      </c>
      <c r="AA19" s="30">
        <v>43497</v>
      </c>
      <c r="AB19" s="30">
        <v>43525</v>
      </c>
      <c r="AC19" s="30">
        <v>43556</v>
      </c>
      <c r="AD19" s="30">
        <v>43586</v>
      </c>
      <c r="AE19" s="30">
        <v>43617</v>
      </c>
      <c r="AF19" s="30">
        <v>43647</v>
      </c>
    </row>
    <row r="20" spans="1:32" s="3" customFormat="1" ht="18.75" customHeight="1" thickTop="1">
      <c r="A20" s="43" t="s">
        <v>29</v>
      </c>
      <c r="B20" s="14" t="s">
        <v>4</v>
      </c>
      <c r="C20" s="11">
        <f aca="true" t="shared" si="14" ref="C20:Y20">C8*0.7%</f>
        <v>3.9605999999999995</v>
      </c>
      <c r="D20" s="11">
        <f t="shared" si="14"/>
        <v>3.6679999999999997</v>
      </c>
      <c r="E20" s="11">
        <f t="shared" si="14"/>
        <v>3.7919</v>
      </c>
      <c r="F20" s="11">
        <f t="shared" si="14"/>
        <v>4.2909999999999995</v>
      </c>
      <c r="G20" s="11">
        <f t="shared" si="14"/>
        <v>4.958099999999999</v>
      </c>
      <c r="H20" s="11">
        <f t="shared" si="14"/>
        <v>2.9847999999999995</v>
      </c>
      <c r="I20" s="11">
        <f t="shared" si="14"/>
        <v>1.7128999999999996</v>
      </c>
      <c r="J20" s="11">
        <f t="shared" si="14"/>
        <v>2.9372</v>
      </c>
      <c r="K20" s="11">
        <f t="shared" si="14"/>
        <v>3.7155999999999993</v>
      </c>
      <c r="L20" s="11">
        <f t="shared" si="14"/>
        <v>4.030599999999999</v>
      </c>
      <c r="M20" s="11">
        <f t="shared" si="14"/>
        <v>2.8125999999999998</v>
      </c>
      <c r="N20" s="11">
        <f t="shared" si="14"/>
        <v>3.6385999999999994</v>
      </c>
      <c r="O20" s="11">
        <f t="shared" si="14"/>
        <v>2.8966</v>
      </c>
      <c r="P20" s="11">
        <f t="shared" si="14"/>
        <v>2.3436</v>
      </c>
      <c r="Q20" s="11">
        <f t="shared" si="14"/>
        <v>3.6553999999999998</v>
      </c>
      <c r="R20" s="11">
        <f t="shared" si="14"/>
        <v>2.3317</v>
      </c>
      <c r="S20" s="11">
        <f t="shared" si="14"/>
        <v>2.8440999999999996</v>
      </c>
      <c r="T20" s="11">
        <f t="shared" si="14"/>
        <v>2.4549</v>
      </c>
      <c r="U20" s="11">
        <f t="shared" si="14"/>
        <v>3.9696999999999996</v>
      </c>
      <c r="V20" s="11">
        <f t="shared" si="14"/>
        <v>2.4905999999999997</v>
      </c>
      <c r="W20" s="11">
        <f t="shared" si="14"/>
        <v>4.4163</v>
      </c>
      <c r="X20" s="11">
        <f t="shared" si="14"/>
        <v>3.9227999999999996</v>
      </c>
      <c r="Y20" s="11">
        <f t="shared" si="14"/>
        <v>3.7569</v>
      </c>
      <c r="Z20" s="11">
        <f aca="true" t="shared" si="15" ref="Z20:AF20">Z8*0.7%</f>
        <v>2.8707</v>
      </c>
      <c r="AA20" s="11">
        <f t="shared" si="15"/>
        <v>1.3929999999999998</v>
      </c>
      <c r="AB20" s="11">
        <f t="shared" si="15"/>
        <v>5.1499</v>
      </c>
      <c r="AC20" s="11">
        <f t="shared" si="15"/>
        <v>4.2440999999999995</v>
      </c>
      <c r="AD20" s="11">
        <f t="shared" si="15"/>
        <v>4.8937</v>
      </c>
      <c r="AE20" s="11">
        <f t="shared" si="15"/>
        <v>5.693099999999999</v>
      </c>
      <c r="AF20" s="11">
        <f t="shared" si="15"/>
        <v>4.8937</v>
      </c>
    </row>
    <row r="21" spans="1:32" s="3" customFormat="1" ht="18.75" customHeight="1">
      <c r="A21" s="36"/>
      <c r="B21" s="15" t="s">
        <v>11</v>
      </c>
      <c r="C21" s="10">
        <f>45.32*C20</f>
        <v>179.49439199999998</v>
      </c>
      <c r="D21" s="10">
        <f>45.32*D20</f>
        <v>166.23376</v>
      </c>
      <c r="E21" s="10">
        <f>45.32*E20</f>
        <v>171.848908</v>
      </c>
      <c r="F21" s="10">
        <f>45.32*F20</f>
        <v>194.46811999999997</v>
      </c>
      <c r="G21" s="10">
        <f>45.32*G20</f>
        <v>224.70109199999996</v>
      </c>
      <c r="H21" s="10">
        <f aca="true" t="shared" si="16" ref="H21:Y21">45.32*H20</f>
        <v>135.27113599999998</v>
      </c>
      <c r="I21" s="10">
        <f t="shared" si="16"/>
        <v>77.62862799999998</v>
      </c>
      <c r="J21" s="10">
        <f t="shared" si="16"/>
        <v>133.113904</v>
      </c>
      <c r="K21" s="10">
        <f t="shared" si="16"/>
        <v>168.39099199999998</v>
      </c>
      <c r="L21" s="10">
        <f t="shared" si="16"/>
        <v>182.66679199999996</v>
      </c>
      <c r="M21" s="10">
        <f t="shared" si="16"/>
        <v>127.46703199999999</v>
      </c>
      <c r="N21" s="10">
        <f t="shared" si="16"/>
        <v>164.90135199999997</v>
      </c>
      <c r="O21" s="10">
        <f t="shared" si="16"/>
        <v>131.273912</v>
      </c>
      <c r="P21" s="10">
        <f t="shared" si="16"/>
        <v>106.211952</v>
      </c>
      <c r="Q21" s="10">
        <f t="shared" si="16"/>
        <v>165.662728</v>
      </c>
      <c r="R21" s="10">
        <f t="shared" si="16"/>
        <v>105.672644</v>
      </c>
      <c r="S21" s="10">
        <f t="shared" si="16"/>
        <v>128.894612</v>
      </c>
      <c r="T21" s="10">
        <f t="shared" si="16"/>
        <v>111.256068</v>
      </c>
      <c r="U21" s="10">
        <f t="shared" si="16"/>
        <v>179.906804</v>
      </c>
      <c r="V21" s="10">
        <f t="shared" si="16"/>
        <v>112.87399199999999</v>
      </c>
      <c r="W21" s="10">
        <f t="shared" si="16"/>
        <v>200.146716</v>
      </c>
      <c r="X21" s="10">
        <f t="shared" si="16"/>
        <v>177.781296</v>
      </c>
      <c r="Y21" s="10">
        <f t="shared" si="16"/>
        <v>170.262708</v>
      </c>
      <c r="Z21" s="10">
        <f aca="true" t="shared" si="17" ref="Z21:AF21">45.32*Z20</f>
        <v>130.100124</v>
      </c>
      <c r="AA21" s="10">
        <f t="shared" si="17"/>
        <v>63.13075999999999</v>
      </c>
      <c r="AB21" s="10">
        <f t="shared" si="17"/>
        <v>233.39346799999998</v>
      </c>
      <c r="AC21" s="10">
        <f t="shared" si="17"/>
        <v>192.34261199999997</v>
      </c>
      <c r="AD21" s="10">
        <f t="shared" si="17"/>
        <v>221.782484</v>
      </c>
      <c r="AE21" s="10">
        <f t="shared" si="17"/>
        <v>258.01129199999997</v>
      </c>
      <c r="AF21" s="10">
        <f t="shared" si="17"/>
        <v>221.782484</v>
      </c>
    </row>
    <row r="22" spans="1:32" s="3" customFormat="1" ht="18.75" customHeight="1">
      <c r="A22" s="36"/>
      <c r="B22" s="15" t="s">
        <v>1</v>
      </c>
      <c r="C22" s="10">
        <f aca="true" t="shared" si="18" ref="C22:Y22">C21/C7/12</f>
        <v>0.026436666666666664</v>
      </c>
      <c r="D22" s="10">
        <f t="shared" si="18"/>
        <v>0.026436666666666664</v>
      </c>
      <c r="E22" s="10">
        <f t="shared" si="18"/>
        <v>0.026436666666666664</v>
      </c>
      <c r="F22" s="10">
        <f t="shared" si="18"/>
        <v>0.026436666666666664</v>
      </c>
      <c r="G22" s="10">
        <f t="shared" si="18"/>
        <v>0.026436666666666664</v>
      </c>
      <c r="H22" s="10">
        <f t="shared" si="18"/>
        <v>0.026436666666666664</v>
      </c>
      <c r="I22" s="10">
        <f t="shared" si="18"/>
        <v>0.02643666666666666</v>
      </c>
      <c r="J22" s="10">
        <f t="shared" si="18"/>
        <v>0.026436666666666664</v>
      </c>
      <c r="K22" s="10">
        <f t="shared" si="18"/>
        <v>0.026436666666666667</v>
      </c>
      <c r="L22" s="10">
        <f t="shared" si="18"/>
        <v>0.026436666666666664</v>
      </c>
      <c r="M22" s="10">
        <f t="shared" si="18"/>
        <v>0.026436666666666664</v>
      </c>
      <c r="N22" s="10">
        <f t="shared" si="18"/>
        <v>0.026436666666666664</v>
      </c>
      <c r="O22" s="10">
        <f t="shared" si="18"/>
        <v>0.026436666666666664</v>
      </c>
      <c r="P22" s="10">
        <f t="shared" si="18"/>
        <v>0.026436666666666664</v>
      </c>
      <c r="Q22" s="10">
        <f t="shared" si="18"/>
        <v>0.026436666666666664</v>
      </c>
      <c r="R22" s="10">
        <f t="shared" si="18"/>
        <v>0.026436666666666667</v>
      </c>
      <c r="S22" s="10">
        <f t="shared" si="18"/>
        <v>0.026436666666666664</v>
      </c>
      <c r="T22" s="10">
        <f t="shared" si="18"/>
        <v>0.026436666666666667</v>
      </c>
      <c r="U22" s="10">
        <f t="shared" si="18"/>
        <v>0.026436666666666664</v>
      </c>
      <c r="V22" s="10">
        <f t="shared" si="18"/>
        <v>0.026436666666666664</v>
      </c>
      <c r="W22" s="10">
        <f t="shared" si="18"/>
        <v>0.026436666666666667</v>
      </c>
      <c r="X22" s="10">
        <f t="shared" si="18"/>
        <v>0.026436666666666667</v>
      </c>
      <c r="Y22" s="10">
        <f t="shared" si="18"/>
        <v>0.026436666666666664</v>
      </c>
      <c r="Z22" s="10">
        <f aca="true" t="shared" si="19" ref="Z22:AF22">Z21/Z7/12</f>
        <v>0.026436666666666664</v>
      </c>
      <c r="AA22" s="10">
        <f t="shared" si="19"/>
        <v>0.026436666666666664</v>
      </c>
      <c r="AB22" s="10">
        <f t="shared" si="19"/>
        <v>0.026436666666666664</v>
      </c>
      <c r="AC22" s="10">
        <f t="shared" si="19"/>
        <v>0.026436666666666664</v>
      </c>
      <c r="AD22" s="10">
        <f t="shared" si="19"/>
        <v>0.026436666666666667</v>
      </c>
      <c r="AE22" s="10">
        <f t="shared" si="19"/>
        <v>0.026436666666666664</v>
      </c>
      <c r="AF22" s="10">
        <f t="shared" si="19"/>
        <v>0.026436666666666667</v>
      </c>
    </row>
    <row r="23" spans="1:32" s="3" customFormat="1" ht="18.75" customHeight="1" thickBot="1">
      <c r="A23" s="37"/>
      <c r="B23" s="27" t="s">
        <v>0</v>
      </c>
      <c r="C23" s="28" t="s">
        <v>12</v>
      </c>
      <c r="D23" s="28" t="s">
        <v>12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  <c r="K23" s="28" t="s">
        <v>12</v>
      </c>
      <c r="L23" s="28" t="s">
        <v>12</v>
      </c>
      <c r="M23" s="28" t="s">
        <v>12</v>
      </c>
      <c r="N23" s="28" t="s">
        <v>12</v>
      </c>
      <c r="O23" s="28" t="s">
        <v>12</v>
      </c>
      <c r="P23" s="28" t="s">
        <v>12</v>
      </c>
      <c r="Q23" s="28" t="s">
        <v>12</v>
      </c>
      <c r="R23" s="28" t="s">
        <v>12</v>
      </c>
      <c r="S23" s="28" t="s">
        <v>12</v>
      </c>
      <c r="T23" s="28" t="s">
        <v>12</v>
      </c>
      <c r="U23" s="28" t="s">
        <v>12</v>
      </c>
      <c r="V23" s="28" t="s">
        <v>12</v>
      </c>
      <c r="W23" s="28" t="s">
        <v>12</v>
      </c>
      <c r="X23" s="28" t="s">
        <v>12</v>
      </c>
      <c r="Y23" s="28" t="s">
        <v>12</v>
      </c>
      <c r="Z23" s="28" t="s">
        <v>21</v>
      </c>
      <c r="AA23" s="28" t="s">
        <v>22</v>
      </c>
      <c r="AB23" s="28" t="s">
        <v>23</v>
      </c>
      <c r="AC23" s="28" t="s">
        <v>24</v>
      </c>
      <c r="AD23" s="28" t="s">
        <v>25</v>
      </c>
      <c r="AE23" s="28" t="s">
        <v>26</v>
      </c>
      <c r="AF23" s="28" t="s">
        <v>27</v>
      </c>
    </row>
    <row r="24" spans="1:32" s="8" customFormat="1" ht="18.75" customHeight="1" thickTop="1">
      <c r="A24" s="41" t="s">
        <v>10</v>
      </c>
      <c r="B24" s="42"/>
      <c r="C24" s="12">
        <f>C10+C14+C17+C21</f>
        <v>23155.17678</v>
      </c>
      <c r="D24" s="12">
        <f aca="true" t="shared" si="20" ref="D24:Y24">D10+D14+D17+D21</f>
        <v>21998.6084</v>
      </c>
      <c r="E24" s="12">
        <f t="shared" si="20"/>
        <v>22488.35147</v>
      </c>
      <c r="F24" s="12">
        <f t="shared" si="20"/>
        <v>24461.158300000003</v>
      </c>
      <c r="G24" s="12">
        <f t="shared" si="20"/>
        <v>27098.02353</v>
      </c>
      <c r="H24" s="12">
        <f t="shared" si="20"/>
        <v>19298.10424</v>
      </c>
      <c r="I24" s="12">
        <f t="shared" si="20"/>
        <v>13530.890882000002</v>
      </c>
      <c r="J24" s="12">
        <f t="shared" si="20"/>
        <v>19109.954360000003</v>
      </c>
      <c r="K24" s="12">
        <f t="shared" si="20"/>
        <v>22186.758280000002</v>
      </c>
      <c r="L24" s="12">
        <f t="shared" si="20"/>
        <v>19490.407378</v>
      </c>
      <c r="M24" s="12">
        <f t="shared" si="20"/>
        <v>18617.44438</v>
      </c>
      <c r="N24" s="12">
        <f t="shared" si="20"/>
        <v>21882.39818</v>
      </c>
      <c r="O24" s="12">
        <f t="shared" si="20"/>
        <v>18949.47358</v>
      </c>
      <c r="P24" s="12">
        <f t="shared" si="20"/>
        <v>16763.614680000002</v>
      </c>
      <c r="Q24" s="12">
        <f t="shared" si="20"/>
        <v>21948.80402</v>
      </c>
      <c r="R24" s="12">
        <f t="shared" si="20"/>
        <v>16716.57721</v>
      </c>
      <c r="S24" s="12">
        <f t="shared" si="20"/>
        <v>18741.95533</v>
      </c>
      <c r="T24" s="12">
        <f t="shared" si="20"/>
        <v>12203.55337</v>
      </c>
      <c r="U24" s="12">
        <f t="shared" si="20"/>
        <v>23191.146610000003</v>
      </c>
      <c r="V24" s="12">
        <f t="shared" si="20"/>
        <v>17344.665780000003</v>
      </c>
      <c r="W24" s="12">
        <f t="shared" si="20"/>
        <v>24956.43519</v>
      </c>
      <c r="X24" s="12">
        <f t="shared" si="20"/>
        <v>23005.76364</v>
      </c>
      <c r="Y24" s="12">
        <f t="shared" si="20"/>
        <v>22350.005970000002</v>
      </c>
      <c r="Z24" s="12">
        <f aca="true" t="shared" si="21" ref="Z24:AF24">Z10+Z14+Z17+Z21</f>
        <v>18848.09791</v>
      </c>
      <c r="AA24" s="12">
        <f t="shared" si="21"/>
        <v>13008.1509</v>
      </c>
      <c r="AB24" s="12">
        <f t="shared" si="21"/>
        <v>27859.15687</v>
      </c>
      <c r="AC24" s="12">
        <f t="shared" si="21"/>
        <v>24279.77533</v>
      </c>
      <c r="AD24" s="12">
        <f t="shared" si="21"/>
        <v>26848.467810000006</v>
      </c>
      <c r="AE24" s="12">
        <f t="shared" si="21"/>
        <v>30009.279029999998</v>
      </c>
      <c r="AF24" s="12">
        <f t="shared" si="21"/>
        <v>26850.467810000006</v>
      </c>
    </row>
    <row r="25" s="8" customFormat="1" ht="13.5" customHeight="1"/>
    <row r="26" spans="3:32" s="8" customFormat="1" ht="13.5" customHeight="1">
      <c r="C26" s="13">
        <f>C22+C18+C15+C11</f>
        <v>2.6739685371745026</v>
      </c>
      <c r="D26" s="13">
        <f aca="true" t="shared" si="22" ref="D26:Y26">D22+D18+D15+D11</f>
        <v>2.703341030534351</v>
      </c>
      <c r="E26" s="13">
        <f t="shared" si="22"/>
        <v>2.6903500507661073</v>
      </c>
      <c r="F26" s="13">
        <f t="shared" si="22"/>
        <v>2.6456169521479067</v>
      </c>
      <c r="G26" s="13">
        <f t="shared" si="22"/>
        <v>2.5998898218739708</v>
      </c>
      <c r="H26" s="13">
        <f t="shared" si="22"/>
        <v>2.794344949968731</v>
      </c>
      <c r="I26" s="13">
        <f t="shared" si="22"/>
        <v>2.9052209787494894</v>
      </c>
      <c r="J26" s="13">
        <f t="shared" si="22"/>
        <v>2.8022629408960915</v>
      </c>
      <c r="K26" s="13">
        <f t="shared" si="22"/>
        <v>2.698247657623713</v>
      </c>
      <c r="L26" s="13">
        <f t="shared" si="22"/>
        <v>2.097141278511057</v>
      </c>
      <c r="M26" s="13">
        <f t="shared" si="22"/>
        <v>2.824258416293347</v>
      </c>
      <c r="N26" s="13">
        <f t="shared" si="22"/>
        <v>2.7065535109657564</v>
      </c>
      <c r="O26" s="13">
        <f t="shared" si="22"/>
        <v>2.809222164491703</v>
      </c>
      <c r="P26" s="13">
        <f t="shared" si="22"/>
        <v>2.928020380326563</v>
      </c>
      <c r="Q26" s="13">
        <f t="shared" si="22"/>
        <v>2.7047114802757566</v>
      </c>
      <c r="R26" s="13">
        <f t="shared" si="22"/>
        <v>2.9311961397978585</v>
      </c>
      <c r="S26" s="13">
        <f t="shared" si="22"/>
        <v>2.8185157375502508</v>
      </c>
      <c r="T26" s="13">
        <f t="shared" si="22"/>
        <v>2.5037749984158664</v>
      </c>
      <c r="U26" s="13">
        <f t="shared" si="22"/>
        <v>2.6731244651149124</v>
      </c>
      <c r="V26" s="13">
        <f t="shared" si="22"/>
        <v>2.8912932780588347</v>
      </c>
      <c r="W26" s="13">
        <f t="shared" si="22"/>
        <v>2.6359744267448617</v>
      </c>
      <c r="X26" s="13">
        <f t="shared" si="22"/>
        <v>2.677516601237212</v>
      </c>
      <c r="Y26" s="13">
        <f t="shared" si="22"/>
        <v>2.6939329808707533</v>
      </c>
      <c r="Z26" s="13">
        <f aca="true" t="shared" si="23" ref="Z26:AF26">Z22+Z18+Z15+Z11</f>
        <v>2.8138322448454307</v>
      </c>
      <c r="AA26" s="13">
        <f t="shared" si="23"/>
        <v>3.352938679508654</v>
      </c>
      <c r="AB26" s="13">
        <f t="shared" si="23"/>
        <v>2.589048623759685</v>
      </c>
      <c r="AC26" s="13">
        <f t="shared" si="23"/>
        <v>2.64955586664101</v>
      </c>
      <c r="AD26" s="13">
        <f t="shared" si="23"/>
        <v>2.6039591947583407</v>
      </c>
      <c r="AE26" s="13">
        <f t="shared" si="23"/>
        <v>2.5621212990286484</v>
      </c>
      <c r="AF26" s="13">
        <f t="shared" si="23"/>
        <v>2.604038662009886</v>
      </c>
    </row>
    <row r="27" spans="3:9" s="18" customFormat="1" ht="12.75">
      <c r="C27" s="22"/>
      <c r="D27" s="22"/>
      <c r="E27" s="22"/>
      <c r="F27" s="22"/>
      <c r="G27" s="22"/>
      <c r="I27" s="22"/>
    </row>
    <row r="28" s="3" customFormat="1" ht="12.75">
      <c r="I28" s="22"/>
    </row>
    <row r="29" s="3" customFormat="1" ht="12.75">
      <c r="I29" s="22"/>
    </row>
    <row r="30" s="3" customFormat="1" ht="12.75">
      <c r="I30" s="22"/>
    </row>
    <row r="31" s="3" customFormat="1" ht="12.75">
      <c r="I31" s="22"/>
    </row>
    <row r="32" s="3" customFormat="1" ht="12.75">
      <c r="I32" s="22"/>
    </row>
    <row r="33" s="3" customFormat="1" ht="12.75">
      <c r="I33" s="22"/>
    </row>
    <row r="34" s="3" customFormat="1" ht="12.75">
      <c r="I34" s="22"/>
    </row>
    <row r="35" s="3" customFormat="1" ht="12.75">
      <c r="I35" s="22"/>
    </row>
    <row r="36" s="3" customFormat="1" ht="12.75">
      <c r="I36" s="22"/>
    </row>
    <row r="37" s="3" customFormat="1" ht="12.75">
      <c r="I37" s="22"/>
    </row>
    <row r="38" s="3" customFormat="1" ht="12.75">
      <c r="I38" s="22"/>
    </row>
    <row r="39" s="3" customFormat="1" ht="12.75">
      <c r="I39" s="22"/>
    </row>
    <row r="40" s="3" customFormat="1" ht="12.75">
      <c r="I40" s="22"/>
    </row>
    <row r="41" s="3" customFormat="1" ht="12.75">
      <c r="I41" s="22"/>
    </row>
    <row r="42" s="3" customFormat="1" ht="12.75">
      <c r="I42" s="22"/>
    </row>
    <row r="43" s="3" customFormat="1" ht="12.75">
      <c r="I43" s="22"/>
    </row>
    <row r="44" s="3" customFormat="1" ht="12.75">
      <c r="I44" s="22"/>
    </row>
    <row r="45" s="3" customFormat="1" ht="12.75">
      <c r="I45" s="22"/>
    </row>
    <row r="46" s="3" customFormat="1" ht="12.75">
      <c r="I46" s="22"/>
    </row>
    <row r="47" s="3" customFormat="1" ht="12.75">
      <c r="I47" s="22"/>
    </row>
    <row r="48" s="3" customFormat="1" ht="12.75">
      <c r="I48" s="22"/>
    </row>
    <row r="49" s="3" customFormat="1" ht="12.75">
      <c r="I49" s="22"/>
    </row>
    <row r="50" s="3" customFormat="1" ht="12.75">
      <c r="I50" s="22"/>
    </row>
    <row r="51" s="3" customFormat="1" ht="12.75">
      <c r="I51" s="22"/>
    </row>
    <row r="52" s="3" customFormat="1" ht="12.75">
      <c r="I52" s="22"/>
    </row>
    <row r="53" s="3" customFormat="1" ht="12.75">
      <c r="I53" s="22"/>
    </row>
    <row r="54" s="3" customFormat="1" ht="12.75">
      <c r="I54" s="22"/>
    </row>
    <row r="55" s="3" customFormat="1" ht="12.75">
      <c r="I55" s="22"/>
    </row>
    <row r="56" s="3" customFormat="1" ht="12.75">
      <c r="I56" s="22"/>
    </row>
    <row r="57" s="3" customFormat="1" ht="12.75">
      <c r="I57" s="22"/>
    </row>
    <row r="58" s="3" customFormat="1" ht="12.75">
      <c r="I58" s="22"/>
    </row>
    <row r="59" s="3" customFormat="1" ht="12.75">
      <c r="I59" s="22"/>
    </row>
    <row r="60" s="3" customFormat="1" ht="12.75">
      <c r="I60" s="22"/>
    </row>
    <row r="61" s="3" customFormat="1" ht="12.75">
      <c r="I61" s="22"/>
    </row>
    <row r="62" s="3" customFormat="1" ht="12.75">
      <c r="I62" s="22"/>
    </row>
    <row r="63" s="3" customFormat="1" ht="12.75">
      <c r="I63" s="22"/>
    </row>
    <row r="64" s="3" customFormat="1" ht="12.75">
      <c r="I64" s="22"/>
    </row>
    <row r="65" s="3" customFormat="1" ht="12.75">
      <c r="I65" s="22"/>
    </row>
    <row r="66" s="3" customFormat="1" ht="12.75">
      <c r="I66" s="22"/>
    </row>
    <row r="67" s="3" customFormat="1" ht="12.75">
      <c r="I67" s="22"/>
    </row>
    <row r="68" s="3" customFormat="1" ht="12.75">
      <c r="I68" s="22"/>
    </row>
    <row r="69" s="3" customFormat="1" ht="12.75">
      <c r="I69" s="22"/>
    </row>
    <row r="70" s="3" customFormat="1" ht="12.75">
      <c r="I70" s="22"/>
    </row>
    <row r="71" s="3" customFormat="1" ht="12.75">
      <c r="I71" s="22"/>
    </row>
    <row r="72" s="3" customFormat="1" ht="12.75">
      <c r="I72" s="22"/>
    </row>
    <row r="73" s="3" customFormat="1" ht="12.75">
      <c r="I73" s="22"/>
    </row>
    <row r="74" s="3" customFormat="1" ht="12.75">
      <c r="I74" s="22"/>
    </row>
    <row r="75" s="3" customFormat="1" ht="12.75">
      <c r="I75" s="22"/>
    </row>
    <row r="76" s="3" customFormat="1" ht="12.75">
      <c r="I76" s="22"/>
    </row>
    <row r="77" s="3" customFormat="1" ht="12.75">
      <c r="I77" s="22"/>
    </row>
    <row r="78" s="3" customFormat="1" ht="12.75">
      <c r="I78" s="22"/>
    </row>
    <row r="79" s="3" customFormat="1" ht="12.75">
      <c r="I79" s="22"/>
    </row>
    <row r="80" s="3" customFormat="1" ht="12.75">
      <c r="I80" s="22"/>
    </row>
    <row r="81" s="3" customFormat="1" ht="12.75">
      <c r="I81" s="22"/>
    </row>
    <row r="82" s="3" customFormat="1" ht="12.75">
      <c r="I82" s="22"/>
    </row>
    <row r="83" s="3" customFormat="1" ht="12.75">
      <c r="I83" s="22"/>
    </row>
    <row r="84" s="3" customFormat="1" ht="12.75">
      <c r="I84" s="22"/>
    </row>
    <row r="85" s="3" customFormat="1" ht="12.75">
      <c r="I85" s="22"/>
    </row>
    <row r="86" s="3" customFormat="1" ht="12.75">
      <c r="I86" s="22"/>
    </row>
    <row r="87" s="3" customFormat="1" ht="12.75">
      <c r="I87" s="22"/>
    </row>
    <row r="88" s="3" customFormat="1" ht="12.75">
      <c r="I88" s="22"/>
    </row>
    <row r="89" s="3" customFormat="1" ht="12.75">
      <c r="I89" s="22"/>
    </row>
    <row r="90" s="3" customFormat="1" ht="12.75">
      <c r="I90" s="22"/>
    </row>
    <row r="91" s="3" customFormat="1" ht="12.75">
      <c r="I91" s="22"/>
    </row>
    <row r="92" s="3" customFormat="1" ht="12.75">
      <c r="I92" s="22"/>
    </row>
    <row r="93" s="3" customFormat="1" ht="12.75">
      <c r="I93" s="22"/>
    </row>
    <row r="94" s="3" customFormat="1" ht="12.75">
      <c r="I94" s="22"/>
    </row>
    <row r="95" s="3" customFormat="1" ht="12.75">
      <c r="I95" s="22"/>
    </row>
    <row r="96" s="3" customFormat="1" ht="12.75">
      <c r="I96" s="22"/>
    </row>
    <row r="97" s="3" customFormat="1" ht="12.75">
      <c r="I97" s="22"/>
    </row>
    <row r="98" s="3" customFormat="1" ht="12.75">
      <c r="I98" s="22"/>
    </row>
    <row r="99" s="3" customFormat="1" ht="12.75">
      <c r="I99" s="22"/>
    </row>
    <row r="100" s="3" customFormat="1" ht="12.75">
      <c r="I100" s="22"/>
    </row>
    <row r="101" s="3" customFormat="1" ht="12.75">
      <c r="I101" s="22"/>
    </row>
  </sheetData>
  <sheetProtection/>
  <mergeCells count="41">
    <mergeCell ref="AD4:AD5"/>
    <mergeCell ref="AE4:AE5"/>
    <mergeCell ref="AF4:AF5"/>
    <mergeCell ref="X4:X5"/>
    <mergeCell ref="Y4:Y5"/>
    <mergeCell ref="Z4:Z5"/>
    <mergeCell ref="AA4:AA5"/>
    <mergeCell ref="AB4:AB5"/>
    <mergeCell ref="AC4:AC5"/>
    <mergeCell ref="R4:R5"/>
    <mergeCell ref="S4:S5"/>
    <mergeCell ref="T4:T5"/>
    <mergeCell ref="U4:U5"/>
    <mergeCell ref="V4:V5"/>
    <mergeCell ref="W4:W5"/>
    <mergeCell ref="G4:G5"/>
    <mergeCell ref="H4:H5"/>
    <mergeCell ref="N4:N5"/>
    <mergeCell ref="O4:O5"/>
    <mergeCell ref="P4:P5"/>
    <mergeCell ref="Q4:Q5"/>
    <mergeCell ref="J4:J5"/>
    <mergeCell ref="K4:K5"/>
    <mergeCell ref="L4:L5"/>
    <mergeCell ref="M4:M5"/>
    <mergeCell ref="A13:A16"/>
    <mergeCell ref="A17:A19"/>
    <mergeCell ref="A24:B24"/>
    <mergeCell ref="A20:A23"/>
    <mergeCell ref="I4:I5"/>
    <mergeCell ref="A9:A12"/>
    <mergeCell ref="C4:C5"/>
    <mergeCell ref="D4:D5"/>
    <mergeCell ref="E4:E5"/>
    <mergeCell ref="F4:F5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2018-03-02T08:34:54Z</dcterms:modified>
  <cp:category/>
  <cp:version/>
  <cp:contentType/>
  <cp:contentStatus/>
</cp:coreProperties>
</file>